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Bao cao Quy 1 .2008" sheetId="1" r:id="rId1"/>
    <sheet name="Bao cao Quy4" sheetId="2" state="hidden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<sst xmlns="http://schemas.openxmlformats.org/spreadsheetml/2006/main" count="167" uniqueCount="91">
  <si>
    <t>B¸o c¸o tµi chÝnh tãm t¾t</t>
  </si>
  <si>
    <t>STT</t>
  </si>
  <si>
    <t>Néi dung</t>
  </si>
  <si>
    <t>I</t>
  </si>
  <si>
    <t>Tµi s¶n ng¾n h¹n</t>
  </si>
  <si>
    <t>TiÒn vµ c¸c kho¶n t­¬ng ®­¬ng tiÒn</t>
  </si>
  <si>
    <t>C¸c kho¶n ®Çu t­ tµi chÝnh ng¾n h¹n</t>
  </si>
  <si>
    <t>Hµng tån kho</t>
  </si>
  <si>
    <t>Tµi s¶n ng¾n h¹n kh¸c</t>
  </si>
  <si>
    <t>II</t>
  </si>
  <si>
    <t>Tµi s¶n dµi h¹n</t>
  </si>
  <si>
    <t>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</si>
  <si>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</si>
  <si>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</si>
  <si>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</si>
  <si>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</si>
  <si>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</si>
  <si>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</si>
  <si>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</si>
  <si>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</si>
  <si>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Tæng c«ng tµi s¶n</t>
  </si>
  <si>
    <t>IV</t>
  </si>
  <si>
    <t>Nî ng¾n h¹n</t>
  </si>
  <si>
    <t>Nî dµi h¹n</t>
  </si>
  <si>
    <t>V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</si>
  <si>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</si>
  <si>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</si>
  <si>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</si>
  <si>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</si>
  <si>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</si>
  <si>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ChÖnh lÖch ®¸nh gi¸ l¹i tµi s¶n</t>
  </si>
  <si>
    <t xml:space="preserve"> - ChÖnh lÖch tû gi¸ hèi ®o¸i</t>
  </si>
  <si>
    <t xml:space="preserve"> - C¸c quü</t>
  </si>
  <si>
    <t xml:space="preserve"> - Nguån vèn ®Çu t­ XDCB</t>
  </si>
  <si>
    <t xml:space="preserve"> - Lîi nhuËn sau thuÕ ch­a ph©n phèi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</si>
  <si>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</si>
  <si>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</si>
  <si>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</si>
  <si>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</si>
  <si>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</si>
  <si>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céng nguån vèn</t>
  </si>
  <si>
    <t>KÕt qu¶ ho¹t ®éng kinh doanh</t>
  </si>
  <si>
    <t>ChØ tiªu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</si>
  <si>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</si>
  <si>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</si>
  <si>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</si>
  <si>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</si>
  <si>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</si>
  <si>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</si>
  <si>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</si>
  <si>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</si>
  <si>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</si>
  <si>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</si>
  <si>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</si>
  <si>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</si>
  <si>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</si>
  <si>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</si>
  <si>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</si>
  <si>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</si>
  <si>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</si>
  <si>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</si>
  <si>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C¸c kho¶n ph¶i thu ng¾n h¹n</t>
  </si>
  <si>
    <t>C¸c kho¶n ph¶i thu dµi h¹n</t>
  </si>
  <si>
    <t>Nî ph¶i tr¶</t>
  </si>
  <si>
    <t>Lîi Ých cña cæ ®«ng thiÓu sè</t>
  </si>
  <si>
    <t>VII</t>
  </si>
  <si>
    <t>Lîi Ých cña Cæ ®«ng thiÓu sè</t>
  </si>
  <si>
    <t>A.</t>
  </si>
  <si>
    <t>B.</t>
  </si>
  <si>
    <t>Lợi nhuận sau thuế của Cổ ®«ng cña C«ng ty mÑ</t>
  </si>
  <si>
    <t>Hµ t©y, ngµy    th¸ng 01 n¨m 2008</t>
  </si>
  <si>
    <t>Tæng gi¸m ®èc</t>
  </si>
  <si>
    <t>Ng­êi lËp                                              KÕ To¸n Tr­ëng</t>
  </si>
  <si>
    <t>Quý 4 n¨m 2007</t>
  </si>
  <si>
    <r>
      <t xml:space="preserve">B¶ng c©n ®èi kÕ to¸n - </t>
    </r>
    <r>
      <rPr>
        <b/>
        <u val="single"/>
        <sz val="10"/>
        <rFont val=".VnArial"/>
        <family val="2"/>
      </rPr>
      <t>Ngµy 31 th¸ng 12 n¨m 2007</t>
    </r>
  </si>
  <si>
    <t>Sè d­ 30/09/07</t>
  </si>
  <si>
    <t>Sè d­ 31/12/07</t>
  </si>
  <si>
    <t>N¨m 2007</t>
  </si>
  <si>
    <t>9th¸ng n¨m 2007</t>
  </si>
  <si>
    <t>Quý 4</t>
  </si>
  <si>
    <t>Hµ t©y, ngµy   th¸ng 01 n¨m 2007</t>
  </si>
  <si>
    <t>Sè d­ 31/03/08</t>
  </si>
  <si>
    <t>L·I hoÆc lç trong c«ng ty liªn kÕt</t>
  </si>
  <si>
    <t>Lîi nhuËn n¨m tr­íc chuyÓn sang</t>
  </si>
  <si>
    <t>C¸c kho¶n ®iÒu chØnh vµo lîi nhuËn sau thuÕ</t>
  </si>
  <si>
    <t>Quý 1/2008</t>
  </si>
  <si>
    <r>
      <t xml:space="preserve">B¶ng c©n ®èi kÕ to¸n - </t>
    </r>
    <r>
      <rPr>
        <b/>
        <u val="single"/>
        <sz val="10"/>
        <rFont val=".VnArial"/>
        <family val="2"/>
      </rPr>
      <t>Ngµy 31 th¸ng 03 n¨m 2008</t>
    </r>
  </si>
  <si>
    <t>Quý I - n¨m 2008</t>
  </si>
  <si>
    <t>Lîi nhuËn cßn l¹i t¹i thêi ®iÓm 31/12/08</t>
  </si>
  <si>
    <t>Hå V¨n Dòng</t>
  </si>
  <si>
    <t>Ph¹m ThÞ Dinh                                   TrÇn V¨n Tr­êng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</si>
</sst>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19">
    <font>
      <sz val="10"/>
      <name val=".VnTime"/>
      <family val="0"/>
    </font>
    <font>
      <sz val="8"/>
      <name val=".VnTime"/>
      <family val="0"/>
    </font>
    <font>
      <sz val="11"/>
      <name val=".VnArial"/>
      <family val="2"/>
    </font>
    <font>
      <b/>
      <sz val="11"/>
      <name val=".VnArial"/>
      <family val="2"/>
    </font>
    <font>
      <sz val="10"/>
      <name val=".VnArial"/>
      <family val="2"/>
    </font>
    <font>
      <b/>
      <sz val="10"/>
      <name val=".VnArial"/>
      <family val="2"/>
    </font>
    <font>
      <b/>
      <sz val="11"/>
      <name val=".VnArialH"/>
      <family val="2"/>
    </font>
    <font>
      <b/>
      <sz val="13"/>
      <name val=".VnArialH"/>
      <family val="2"/>
    </font>
    <font>
      <b/>
      <i/>
      <sz val="11"/>
      <name val=".VnArial"/>
      <family val="2"/>
    </font>
    <font>
      <b/>
      <i/>
      <sz val="10"/>
      <name val=".VnArial"/>
      <family val="2"/>
    </font>
    <font>
      <b/>
      <sz val="11"/>
      <color indexed="9"/>
      <name val=".VnArial"/>
      <family val="2"/>
    </font>
    <font>
      <b/>
      <sz val="10"/>
      <color indexed="9"/>
      <name val=".VnArial"/>
      <family val="2"/>
    </font>
    <font>
      <b/>
      <sz val="9"/>
      <name val=".VnArialH"/>
      <family val="2"/>
    </font>
    <font>
      <b/>
      <sz val="12"/>
      <name val=".VnArial"/>
      <family val="2"/>
    </font>
    <font>
      <b/>
      <sz val="14"/>
      <name val=".VnArialH"/>
      <family val="2"/>
    </font>
    <font>
      <b/>
      <u val="single"/>
      <sz val="11"/>
      <name val=".VnArial"/>
      <family val="2"/>
    </font>
    <font>
      <b/>
      <sz val="12"/>
      <name val=".VnTimeH"/>
      <family val="2"/>
    </font>
    <font>
      <b/>
      <u val="single"/>
      <sz val="10"/>
      <name val=".VnArial"/>
      <family val="2"/>
    </font>
    <font>
      <b/>
      <u val="single"/>
      <sz val="11"/>
      <name val=".VnArialH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12" fillId="0" borderId="7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2628900</xdr:colOff>
      <xdr:row>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2867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Tæng C«ng ty S«ng §µ
C«ng ty Cæ phÇn S«ng ®µ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2628900</xdr:colOff>
      <xdr:row>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2867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Tæng C«ng ty S«ng §µ
C«ng ty Cæ phÇn S«ng ®µ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4">
      <selection activeCell="A78" sqref="A78"/>
    </sheetView>
  </sheetViews>
  <sheetFormatPr defaultColWidth="9.00390625" defaultRowHeight="18.75" customHeight="1"/>
  <cols>
    <col min="1" max="1" width="4.125" style="1" customWidth="1"/>
    <col min="2" max="2" width="48.625" style="1" customWidth="1"/>
    <col min="3" max="3" width="19.875" style="3" customWidth="1"/>
    <col min="4" max="4" width="18.875" style="3" customWidth="1"/>
    <col min="5" max="5" width="9.125" style="1" customWidth="1"/>
    <col min="6" max="6" width="15.375" style="1" bestFit="1" customWidth="1"/>
    <col min="7" max="16384" width="9.125" style="1" customWidth="1"/>
  </cols>
  <sheetData>
    <row r="1" spans="1:2" ht="18.75" customHeight="1">
      <c r="A1" s="51"/>
      <c r="B1" s="51"/>
    </row>
    <row r="2" spans="1:2" ht="18.75" customHeight="1">
      <c r="A2" s="52"/>
      <c r="B2" s="52"/>
    </row>
    <row r="3" spans="1:2" ht="14.25" customHeight="1">
      <c r="A3" s="41"/>
      <c r="B3" s="41"/>
    </row>
    <row r="4" spans="1:4" ht="24" customHeight="1">
      <c r="A4" s="34" t="s">
        <v>0</v>
      </c>
      <c r="B4" s="15"/>
      <c r="C4" s="15"/>
      <c r="D4" s="15"/>
    </row>
    <row r="5" spans="1:4" ht="18.75" customHeight="1">
      <c r="A5" s="33" t="s">
        <v>87</v>
      </c>
      <c r="B5" s="16"/>
      <c r="C5" s="17"/>
      <c r="D5" s="17"/>
    </row>
    <row r="6" spans="1:4" s="47" customFormat="1" ht="21" customHeight="1">
      <c r="A6" s="47" t="s">
        <v>67</v>
      </c>
      <c r="B6" s="49" t="s">
        <v>86</v>
      </c>
      <c r="C6" s="50"/>
      <c r="D6" s="50"/>
    </row>
    <row r="7" ht="5.25" customHeight="1" thickBot="1"/>
    <row r="8" spans="1:4" ht="19.5" customHeight="1">
      <c r="A8" s="35" t="s">
        <v>1</v>
      </c>
      <c r="B8" s="40" t="s">
        <v>2</v>
      </c>
      <c r="C8" s="38" t="s">
        <v>76</v>
      </c>
      <c r="D8" s="39" t="s">
        <v>81</v>
      </c>
    </row>
    <row r="9" spans="1:4" s="22" customFormat="1" ht="21.75" customHeight="1">
      <c r="A9" s="18" t="s">
        <v>3</v>
      </c>
      <c r="B9" s="19" t="s">
        <v>4</v>
      </c>
      <c r="C9" s="20">
        <f>+SUM(C10:C14)</f>
        <v>226935830590</v>
      </c>
      <c r="D9" s="21">
        <f>+SUM(D10:D14)</f>
        <v>227989259518</v>
      </c>
    </row>
    <row r="10" spans="1:4" ht="18" customHeight="1">
      <c r="A10" s="7">
        <v>1</v>
      </c>
      <c r="B10" s="8" t="s">
        <v>5</v>
      </c>
      <c r="C10" s="9">
        <v>23210417304</v>
      </c>
      <c r="D10" s="10">
        <v>10781247213</v>
      </c>
    </row>
    <row r="11" spans="1:4" ht="18" customHeight="1">
      <c r="A11" s="7">
        <f>+A10+1</f>
        <v>2</v>
      </c>
      <c r="B11" s="8" t="s">
        <v>6</v>
      </c>
      <c r="C11" s="9"/>
      <c r="D11" s="10"/>
    </row>
    <row r="12" spans="1:4" ht="18" customHeight="1">
      <c r="A12" s="7">
        <f>+A11+1</f>
        <v>3</v>
      </c>
      <c r="B12" s="8" t="s">
        <v>61</v>
      </c>
      <c r="C12" s="9">
        <v>71617647779</v>
      </c>
      <c r="D12" s="10">
        <v>90051058583</v>
      </c>
    </row>
    <row r="13" spans="1:4" ht="18" customHeight="1">
      <c r="A13" s="7">
        <f>+A12+1</f>
        <v>4</v>
      </c>
      <c r="B13" s="8" t="s">
        <v>7</v>
      </c>
      <c r="C13" s="9">
        <v>121418434198</v>
      </c>
      <c r="D13" s="10">
        <v>115735164009</v>
      </c>
    </row>
    <row r="14" spans="1:4" ht="18" customHeight="1">
      <c r="A14" s="7">
        <f>+A13+1</f>
        <v>5</v>
      </c>
      <c r="B14" s="8" t="s">
        <v>8</v>
      </c>
      <c r="C14" s="9">
        <v>10689331309</v>
      </c>
      <c r="D14" s="10">
        <v>11421789713</v>
      </c>
    </row>
    <row r="15" spans="1:4" s="22" customFormat="1" ht="21.75" customHeight="1">
      <c r="A15" s="18" t="s">
        <v>9</v>
      </c>
      <c r="B15" s="19" t="s">
        <v>10</v>
      </c>
      <c r="C15" s="20">
        <f>+C16+C17+C22+C23+C24</f>
        <v>138307219737</v>
      </c>
      <c r="D15" s="21">
        <f>+D16+D17+D22+D23+D24</f>
        <v>137906574229</v>
      </c>
    </row>
    <row r="16" spans="1:4" ht="18" customHeight="1">
      <c r="A16" s="7">
        <v>1</v>
      </c>
      <c r="B16" s="8" t="s">
        <v>62</v>
      </c>
      <c r="C16" s="9"/>
      <c r="D16" s="10">
        <v>30000000</v>
      </c>
    </row>
    <row r="17" spans="1:4" ht="18" customHeight="1">
      <c r="A17" s="7">
        <v>2</v>
      </c>
      <c r="B17" s="8" t="s">
        <v>11</v>
      </c>
      <c r="C17" s="9">
        <f>+SUM(C18:C21)</f>
        <v>112219447737</v>
      </c>
      <c r="D17" s="10">
        <f>+SUM(D18:D21)</f>
        <v>109764467491</v>
      </c>
    </row>
    <row r="18" spans="1:4" ht="18" customHeight="1">
      <c r="A18" s="7"/>
      <c r="B18" s="8" t="s">
        <v>12</v>
      </c>
      <c r="C18" s="9">
        <v>111383393919</v>
      </c>
      <c r="D18" s="10">
        <v>108699579982</v>
      </c>
    </row>
    <row r="19" spans="1:4" ht="18" customHeight="1">
      <c r="A19" s="7"/>
      <c r="B19" s="8" t="s">
        <v>13</v>
      </c>
      <c r="C19" s="9">
        <v>609332000</v>
      </c>
      <c r="D19" s="10">
        <v>591530000</v>
      </c>
    </row>
    <row r="20" spans="1:4" ht="18" customHeight="1">
      <c r="A20" s="7"/>
      <c r="B20" s="8" t="s">
        <v>14</v>
      </c>
      <c r="C20" s="9"/>
      <c r="D20" s="10"/>
    </row>
    <row r="21" spans="1:4" ht="18" customHeight="1">
      <c r="A21" s="7"/>
      <c r="B21" s="8" t="s">
        <v>15</v>
      </c>
      <c r="C21" s="9">
        <v>226721818</v>
      </c>
      <c r="D21" s="10">
        <v>473357509</v>
      </c>
    </row>
    <row r="22" spans="1:4" ht="18" customHeight="1">
      <c r="A22" s="7">
        <v>3</v>
      </c>
      <c r="B22" s="8" t="s">
        <v>16</v>
      </c>
      <c r="C22" s="9"/>
      <c r="D22" s="10"/>
    </row>
    <row r="23" spans="1:4" ht="18" customHeight="1">
      <c r="A23" s="7">
        <v>4</v>
      </c>
      <c r="B23" s="8" t="s">
        <v>17</v>
      </c>
      <c r="C23" s="9">
        <v>23905767651</v>
      </c>
      <c r="D23" s="10">
        <v>25970954110</v>
      </c>
    </row>
    <row r="24" spans="1:4" ht="18" customHeight="1">
      <c r="A24" s="7">
        <v>5</v>
      </c>
      <c r="B24" s="8" t="s">
        <v>18</v>
      </c>
      <c r="C24" s="9">
        <v>2182004349</v>
      </c>
      <c r="D24" s="10">
        <v>2141152628</v>
      </c>
    </row>
    <row r="25" spans="1:4" s="47" customFormat="1" ht="24" customHeight="1">
      <c r="A25" s="43" t="s">
        <v>19</v>
      </c>
      <c r="B25" s="44" t="s">
        <v>20</v>
      </c>
      <c r="C25" s="45">
        <f>+C15+C9</f>
        <v>365243050327</v>
      </c>
      <c r="D25" s="46">
        <f>+D15+D9</f>
        <v>365895833747</v>
      </c>
    </row>
    <row r="26" spans="1:4" s="22" customFormat="1" ht="25.5" customHeight="1">
      <c r="A26" s="18" t="s">
        <v>21</v>
      </c>
      <c r="B26" s="19" t="s">
        <v>63</v>
      </c>
      <c r="C26" s="20">
        <f>+C27+C28</f>
        <v>290436177405</v>
      </c>
      <c r="D26" s="21">
        <f>+D27+D28</f>
        <v>287257541094</v>
      </c>
    </row>
    <row r="27" spans="1:4" ht="18" customHeight="1">
      <c r="A27" s="7">
        <v>1</v>
      </c>
      <c r="B27" s="8" t="s">
        <v>22</v>
      </c>
      <c r="C27" s="9">
        <v>208106521831</v>
      </c>
      <c r="D27" s="10">
        <v>204927885520</v>
      </c>
    </row>
    <row r="28" spans="1:4" ht="18" customHeight="1">
      <c r="A28" s="7">
        <v>2</v>
      </c>
      <c r="B28" s="8" t="s">
        <v>23</v>
      </c>
      <c r="C28" s="9">
        <v>82329655574</v>
      </c>
      <c r="D28" s="10">
        <v>82329655574</v>
      </c>
    </row>
    <row r="29" spans="1:4" s="22" customFormat="1" ht="18" customHeight="1">
      <c r="A29" s="18" t="s">
        <v>24</v>
      </c>
      <c r="B29" s="19" t="s">
        <v>25</v>
      </c>
      <c r="C29" s="20">
        <f>+C30+C40</f>
        <v>68920960989</v>
      </c>
      <c r="D29" s="21">
        <f>+D30+D40</f>
        <v>72532289751</v>
      </c>
    </row>
    <row r="30" spans="1:4" ht="18" customHeight="1">
      <c r="A30" s="7">
        <v>1</v>
      </c>
      <c r="B30" s="8" t="s">
        <v>25</v>
      </c>
      <c r="C30" s="9">
        <v>68478622682</v>
      </c>
      <c r="D30" s="10">
        <f>+SUM(D31:D39)</f>
        <v>72992271444</v>
      </c>
    </row>
    <row r="31" spans="1:4" ht="18" customHeight="1">
      <c r="A31" s="7"/>
      <c r="B31" s="8" t="s">
        <v>26</v>
      </c>
      <c r="C31" s="9">
        <v>35000000000</v>
      </c>
      <c r="D31" s="10">
        <v>35000000000</v>
      </c>
    </row>
    <row r="32" spans="1:4" ht="18" customHeight="1">
      <c r="A32" s="7"/>
      <c r="B32" s="8" t="s">
        <v>27</v>
      </c>
      <c r="C32" s="9"/>
      <c r="D32" s="10"/>
    </row>
    <row r="33" spans="1:4" ht="18" customHeight="1">
      <c r="A33" s="7"/>
      <c r="B33" s="8" t="s">
        <v>28</v>
      </c>
      <c r="C33" s="9">
        <v>575421655</v>
      </c>
      <c r="D33" s="10">
        <v>575421655</v>
      </c>
    </row>
    <row r="34" spans="1:4" ht="18" customHeight="1">
      <c r="A34" s="7"/>
      <c r="B34" s="8" t="s">
        <v>29</v>
      </c>
      <c r="C34" s="9"/>
      <c r="D34" s="10"/>
    </row>
    <row r="35" spans="1:4" ht="18" customHeight="1">
      <c r="A35" s="7"/>
      <c r="B35" s="8" t="s">
        <v>30</v>
      </c>
      <c r="C35" s="9"/>
      <c r="D35" s="10"/>
    </row>
    <row r="36" spans="1:4" ht="18" customHeight="1">
      <c r="A36" s="7"/>
      <c r="B36" s="8" t="s">
        <v>31</v>
      </c>
      <c r="C36" s="9"/>
      <c r="D36" s="10"/>
    </row>
    <row r="37" spans="1:4" ht="18" customHeight="1">
      <c r="A37" s="7"/>
      <c r="B37" s="8" t="s">
        <v>32</v>
      </c>
      <c r="C37" s="9">
        <f>8095536529+676181582</f>
        <v>8771718111</v>
      </c>
      <c r="D37" s="10">
        <f>8095536529+676181582</f>
        <v>8771718111</v>
      </c>
    </row>
    <row r="38" spans="1:4" ht="18" customHeight="1">
      <c r="A38" s="7"/>
      <c r="B38" s="8" t="s">
        <v>34</v>
      </c>
      <c r="C38" s="9">
        <v>24131482916</v>
      </c>
      <c r="D38" s="10">
        <f>+C38+4513648762</f>
        <v>28645131678</v>
      </c>
    </row>
    <row r="39" spans="1:4" ht="18" customHeight="1">
      <c r="A39" s="7"/>
      <c r="B39" s="8" t="s">
        <v>33</v>
      </c>
      <c r="C39" s="9"/>
      <c r="D39" s="10"/>
    </row>
    <row r="40" spans="1:4" ht="18" customHeight="1">
      <c r="A40" s="7">
        <v>2</v>
      </c>
      <c r="B40" s="8" t="s">
        <v>35</v>
      </c>
      <c r="C40" s="9">
        <f>+SUM(C41:C43)</f>
        <v>442338307</v>
      </c>
      <c r="D40" s="10">
        <f>+SUM(D41:D43)</f>
        <v>-459981693</v>
      </c>
    </row>
    <row r="41" spans="1:4" ht="18" customHeight="1">
      <c r="A41" s="7"/>
      <c r="B41" s="8" t="s">
        <v>36</v>
      </c>
      <c r="C41" s="9">
        <v>442338307</v>
      </c>
      <c r="D41" s="10">
        <v>-459981693</v>
      </c>
    </row>
    <row r="42" spans="1:4" ht="18" customHeight="1">
      <c r="A42" s="7"/>
      <c r="B42" s="8" t="s">
        <v>37</v>
      </c>
      <c r="C42" s="9"/>
      <c r="D42" s="10"/>
    </row>
    <row r="43" spans="1:4" ht="18" customHeight="1">
      <c r="A43" s="7"/>
      <c r="B43" s="8" t="s">
        <v>38</v>
      </c>
      <c r="C43" s="9"/>
      <c r="D43" s="10"/>
    </row>
    <row r="44" spans="1:4" s="22" customFormat="1" ht="18" customHeight="1">
      <c r="A44" s="18" t="s">
        <v>39</v>
      </c>
      <c r="B44" s="19" t="s">
        <v>64</v>
      </c>
      <c r="C44" s="20">
        <v>5885911933</v>
      </c>
      <c r="D44" s="21">
        <v>6106002902</v>
      </c>
    </row>
    <row r="45" spans="1:4" s="2" customFormat="1" ht="18" customHeight="1" thickBot="1">
      <c r="A45" s="11" t="s">
        <v>65</v>
      </c>
      <c r="B45" s="12" t="s">
        <v>40</v>
      </c>
      <c r="C45" s="13">
        <f>+C26+C29+C44</f>
        <v>365243050327</v>
      </c>
      <c r="D45" s="14">
        <f>+D26+D29+D44</f>
        <v>365895833747</v>
      </c>
    </row>
    <row r="46" spans="3:4" s="23" customFormat="1" ht="18.75" customHeight="1">
      <c r="C46" s="24">
        <f>+C45-C25</f>
        <v>0</v>
      </c>
      <c r="D46" s="24">
        <f>+D45-D25</f>
        <v>0</v>
      </c>
    </row>
    <row r="47" spans="1:4" s="2" customFormat="1" ht="27.75" customHeight="1" thickBot="1">
      <c r="A47" s="47" t="s">
        <v>68</v>
      </c>
      <c r="B47" s="49" t="s">
        <v>41</v>
      </c>
      <c r="C47" s="4"/>
      <c r="D47" s="4"/>
    </row>
    <row r="48" spans="1:4" ht="18.75" customHeight="1">
      <c r="A48" s="28" t="s">
        <v>1</v>
      </c>
      <c r="B48" s="29" t="s">
        <v>42</v>
      </c>
      <c r="C48" s="29" t="s">
        <v>85</v>
      </c>
      <c r="D48" s="30" t="s">
        <v>77</v>
      </c>
    </row>
    <row r="49" spans="1:4" s="2" customFormat="1" ht="25.5" customHeight="1">
      <c r="A49" s="42">
        <v>1</v>
      </c>
      <c r="B49" s="5" t="s">
        <v>44</v>
      </c>
      <c r="C49" s="5">
        <v>66989257290</v>
      </c>
      <c r="D49" s="6">
        <v>304638137661</v>
      </c>
    </row>
    <row r="50" spans="1:4" ht="18.75" customHeight="1">
      <c r="A50" s="31">
        <f>+A49+1</f>
        <v>2</v>
      </c>
      <c r="B50" s="9" t="s">
        <v>45</v>
      </c>
      <c r="C50" s="9">
        <f>+D50-16653636</f>
        <v>0</v>
      </c>
      <c r="D50" s="10">
        <v>16653636</v>
      </c>
    </row>
    <row r="51" spans="1:4" s="2" customFormat="1" ht="25.5" customHeight="1">
      <c r="A51" s="42">
        <f aca="true" t="shared" si="0" ref="A51:A67">+A50+1</f>
        <v>3</v>
      </c>
      <c r="B51" s="5" t="s">
        <v>46</v>
      </c>
      <c r="C51" s="5">
        <f>+C49-C50</f>
        <v>66989257290</v>
      </c>
      <c r="D51" s="6">
        <f>+D49-D50</f>
        <v>304621484025</v>
      </c>
    </row>
    <row r="52" spans="1:4" ht="18.75" customHeight="1">
      <c r="A52" s="31">
        <f t="shared" si="0"/>
        <v>4</v>
      </c>
      <c r="B52" s="9" t="s">
        <v>47</v>
      </c>
      <c r="C52" s="9">
        <v>57636046624</v>
      </c>
      <c r="D52" s="10">
        <v>274248814593</v>
      </c>
    </row>
    <row r="53" spans="1:4" s="2" customFormat="1" ht="27" customHeight="1">
      <c r="A53" s="42">
        <f>+A52+1</f>
        <v>5</v>
      </c>
      <c r="B53" s="5" t="s">
        <v>48</v>
      </c>
      <c r="C53" s="5">
        <f>+C51-C52</f>
        <v>9353210666</v>
      </c>
      <c r="D53" s="6">
        <f>+D51-D52</f>
        <v>30372669432</v>
      </c>
    </row>
    <row r="54" spans="1:4" s="2" customFormat="1" ht="24.75" customHeight="1">
      <c r="A54" s="42">
        <f t="shared" si="0"/>
        <v>6</v>
      </c>
      <c r="B54" s="5" t="s">
        <v>49</v>
      </c>
      <c r="C54" s="5">
        <v>3259500340</v>
      </c>
      <c r="D54" s="6">
        <v>27509637796</v>
      </c>
    </row>
    <row r="55" spans="1:4" ht="18.75" customHeight="1">
      <c r="A55" s="31">
        <f>+A54+1</f>
        <v>7</v>
      </c>
      <c r="B55" s="9" t="s">
        <v>50</v>
      </c>
      <c r="C55" s="9">
        <v>3584215918</v>
      </c>
      <c r="D55" s="10">
        <v>11583258147</v>
      </c>
    </row>
    <row r="56" spans="1:4" ht="18.75" customHeight="1">
      <c r="A56" s="31">
        <f t="shared" si="0"/>
        <v>8</v>
      </c>
      <c r="B56" s="9" t="s">
        <v>51</v>
      </c>
      <c r="C56" s="9">
        <v>260187840</v>
      </c>
      <c r="D56" s="10">
        <v>825872341</v>
      </c>
    </row>
    <row r="57" spans="1:4" ht="18.75" customHeight="1">
      <c r="A57" s="31">
        <f t="shared" si="0"/>
        <v>9</v>
      </c>
      <c r="B57" s="9" t="s">
        <v>52</v>
      </c>
      <c r="C57" s="9">
        <v>3831949297</v>
      </c>
      <c r="D57" s="10">
        <v>14628565760</v>
      </c>
    </row>
    <row r="58" spans="1:4" s="2" customFormat="1" ht="25.5" customHeight="1">
      <c r="A58" s="42">
        <f t="shared" si="0"/>
        <v>10</v>
      </c>
      <c r="B58" s="5" t="s">
        <v>53</v>
      </c>
      <c r="C58" s="5">
        <f>+C53+C54-C55-C56-C57</f>
        <v>4936357951</v>
      </c>
      <c r="D58" s="6">
        <f>+D53+D54-D55-D56-D57</f>
        <v>30844610980</v>
      </c>
    </row>
    <row r="59" spans="1:4" ht="18.75" customHeight="1">
      <c r="A59" s="31">
        <f t="shared" si="0"/>
        <v>11</v>
      </c>
      <c r="B59" s="9" t="s">
        <v>54</v>
      </c>
      <c r="C59" s="9">
        <v>18608495</v>
      </c>
      <c r="D59" s="10">
        <v>667169893</v>
      </c>
    </row>
    <row r="60" spans="1:4" ht="18.75" customHeight="1">
      <c r="A60" s="31">
        <f t="shared" si="0"/>
        <v>12</v>
      </c>
      <c r="B60" s="9" t="s">
        <v>55</v>
      </c>
      <c r="C60" s="9">
        <v>221226715</v>
      </c>
      <c r="D60" s="10">
        <v>519801689</v>
      </c>
    </row>
    <row r="61" spans="1:4" s="2" customFormat="1" ht="26.25" customHeight="1">
      <c r="A61" s="42">
        <f t="shared" si="0"/>
        <v>13</v>
      </c>
      <c r="B61" s="5" t="s">
        <v>56</v>
      </c>
      <c r="C61" s="5">
        <f>+C59-C60</f>
        <v>-202618220</v>
      </c>
      <c r="D61" s="6">
        <f>+D59-D60</f>
        <v>147368204</v>
      </c>
    </row>
    <row r="62" spans="1:4" s="2" customFormat="1" ht="26.25" customHeight="1">
      <c r="A62" s="42">
        <v>14</v>
      </c>
      <c r="B62" s="5" t="s">
        <v>82</v>
      </c>
      <c r="C62" s="5"/>
      <c r="D62" s="6">
        <v>1463813541</v>
      </c>
    </row>
    <row r="63" spans="1:4" s="2" customFormat="1" ht="26.25" customHeight="1">
      <c r="A63" s="42">
        <v>15</v>
      </c>
      <c r="B63" s="5" t="s">
        <v>57</v>
      </c>
      <c r="C63" s="5">
        <f>+C58+C61</f>
        <v>4733739731</v>
      </c>
      <c r="D63" s="6">
        <f>+D58+D61+D62</f>
        <v>32455792725</v>
      </c>
    </row>
    <row r="64" spans="1:4" ht="18.75" customHeight="1">
      <c r="A64" s="31">
        <f t="shared" si="0"/>
        <v>16</v>
      </c>
      <c r="B64" s="9" t="s">
        <v>58</v>
      </c>
      <c r="C64" s="9"/>
      <c r="D64" s="10">
        <v>668213208</v>
      </c>
    </row>
    <row r="65" spans="1:4" s="2" customFormat="1" ht="24.75" customHeight="1">
      <c r="A65" s="42">
        <f t="shared" si="0"/>
        <v>17</v>
      </c>
      <c r="B65" s="5" t="s">
        <v>59</v>
      </c>
      <c r="C65" s="5">
        <f>+C63-C64</f>
        <v>4733739731</v>
      </c>
      <c r="D65" s="6">
        <f>+D63-D64</f>
        <v>31787579517</v>
      </c>
    </row>
    <row r="66" spans="1:4" ht="18.75" customHeight="1">
      <c r="A66" s="31">
        <f t="shared" si="0"/>
        <v>18</v>
      </c>
      <c r="B66" s="9" t="s">
        <v>66</v>
      </c>
      <c r="C66" s="9">
        <f>628831341*0.35</f>
        <v>220090969.35</v>
      </c>
      <c r="D66" s="10">
        <v>1436658398</v>
      </c>
    </row>
    <row r="67" spans="1:4" s="2" customFormat="1" ht="25.5" customHeight="1">
      <c r="A67" s="42">
        <f t="shared" si="0"/>
        <v>19</v>
      </c>
      <c r="B67" s="5" t="s">
        <v>69</v>
      </c>
      <c r="C67" s="5">
        <f>+C65-C66</f>
        <v>4513648761.65</v>
      </c>
      <c r="D67" s="6">
        <f>+D65-D66</f>
        <v>30350921119</v>
      </c>
    </row>
    <row r="68" spans="1:4" s="2" customFormat="1" ht="25.5" customHeight="1">
      <c r="A68" s="42">
        <v>20</v>
      </c>
      <c r="B68" s="5" t="s">
        <v>83</v>
      </c>
      <c r="C68" s="5">
        <v>24131482916</v>
      </c>
      <c r="D68" s="6">
        <v>6142773387</v>
      </c>
    </row>
    <row r="69" spans="1:4" s="2" customFormat="1" ht="25.5" customHeight="1">
      <c r="A69" s="42">
        <v>21</v>
      </c>
      <c r="B69" s="5" t="s">
        <v>84</v>
      </c>
      <c r="C69" s="5"/>
      <c r="D69" s="6">
        <v>12362211590</v>
      </c>
    </row>
    <row r="70" spans="1:6" s="2" customFormat="1" ht="25.5" customHeight="1">
      <c r="A70" s="42">
        <v>21</v>
      </c>
      <c r="B70" s="5" t="s">
        <v>88</v>
      </c>
      <c r="C70" s="6">
        <f>+C67+C68-C69</f>
        <v>28645131677.65</v>
      </c>
      <c r="D70" s="6">
        <f>+D67+D68-D69</f>
        <v>24131482916</v>
      </c>
      <c r="F70" s="2">
        <f>+C70-D38</f>
        <v>-0.34999847412109375</v>
      </c>
    </row>
    <row r="71" spans="1:4" s="2" customFormat="1" ht="25.5" customHeight="1">
      <c r="A71" s="42">
        <f>+A67+1</f>
        <v>20</v>
      </c>
      <c r="B71" s="5" t="s">
        <v>60</v>
      </c>
      <c r="C71" s="5"/>
      <c r="D71" s="6">
        <f>+D67/35000000000*10000</f>
        <v>8671.691748285715</v>
      </c>
    </row>
    <row r="72" spans="1:4" ht="9" customHeight="1" thickBot="1">
      <c r="A72" s="32"/>
      <c r="B72" s="25"/>
      <c r="C72" s="26"/>
      <c r="D72" s="27"/>
    </row>
    <row r="73" spans="3:4" ht="18.75" customHeight="1">
      <c r="C73" s="37" t="s">
        <v>70</v>
      </c>
      <c r="D73" s="36"/>
    </row>
    <row r="74" spans="1:4" ht="18.75" customHeight="1">
      <c r="A74" s="4" t="s">
        <v>72</v>
      </c>
      <c r="C74" s="17" t="s">
        <v>71</v>
      </c>
      <c r="D74" s="36"/>
    </row>
    <row r="76" spans="1:4" ht="18.75" customHeight="1">
      <c r="A76" s="48"/>
      <c r="C76" s="53"/>
      <c r="D76" s="53"/>
    </row>
    <row r="77" spans="1:4" ht="18.75" customHeight="1">
      <c r="A77" s="1" t="s">
        <v>90</v>
      </c>
      <c r="C77" s="54" t="s">
        <v>89</v>
      </c>
      <c r="D77" s="54"/>
    </row>
  </sheetData>
  <mergeCells count="4">
    <mergeCell ref="A1:B1"/>
    <mergeCell ref="A2:B2"/>
    <mergeCell ref="C76:D76"/>
    <mergeCell ref="C77:D77"/>
  </mergeCells>
  <printOptions/>
  <pageMargins left="0.75" right="0.33" top="0.36" bottom="0.5" header="0.36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2">
      <selection activeCell="D24" sqref="D24"/>
    </sheetView>
  </sheetViews>
  <sheetFormatPr defaultColWidth="9.00390625" defaultRowHeight="18.75" customHeight="1"/>
  <cols>
    <col min="1" max="1" width="4.125" style="1" customWidth="1"/>
    <col min="2" max="2" width="48.625" style="1" customWidth="1"/>
    <col min="3" max="3" width="19.875" style="3" customWidth="1"/>
    <col min="4" max="4" width="18.875" style="3" customWidth="1"/>
    <col min="5" max="5" width="16.25390625" style="1" customWidth="1"/>
    <col min="6" max="6" width="15.375" style="1" bestFit="1" customWidth="1"/>
    <col min="7" max="16384" width="9.125" style="1" customWidth="1"/>
  </cols>
  <sheetData>
    <row r="1" spans="1:2" ht="18.75" customHeight="1">
      <c r="A1" s="51"/>
      <c r="B1" s="51"/>
    </row>
    <row r="2" spans="1:2" ht="18.75" customHeight="1">
      <c r="A2" s="52"/>
      <c r="B2" s="52"/>
    </row>
    <row r="3" spans="1:2" ht="14.25" customHeight="1">
      <c r="A3" s="41"/>
      <c r="B3" s="41"/>
    </row>
    <row r="4" spans="1:4" ht="24" customHeight="1">
      <c r="A4" s="34" t="s">
        <v>0</v>
      </c>
      <c r="B4" s="15"/>
      <c r="C4" s="15"/>
      <c r="D4" s="15"/>
    </row>
    <row r="5" spans="1:4" ht="18.75" customHeight="1">
      <c r="A5" s="33" t="s">
        <v>73</v>
      </c>
      <c r="B5" s="16"/>
      <c r="C5" s="17"/>
      <c r="D5" s="17"/>
    </row>
    <row r="6" spans="1:4" s="47" customFormat="1" ht="21" customHeight="1">
      <c r="A6" s="47" t="s">
        <v>67</v>
      </c>
      <c r="B6" s="49" t="s">
        <v>74</v>
      </c>
      <c r="C6" s="50"/>
      <c r="D6" s="50"/>
    </row>
    <row r="7" ht="5.25" customHeight="1" thickBot="1"/>
    <row r="8" spans="1:4" ht="19.5" customHeight="1">
      <c r="A8" s="35" t="s">
        <v>1</v>
      </c>
      <c r="B8" s="40" t="s">
        <v>2</v>
      </c>
      <c r="C8" s="38" t="s">
        <v>75</v>
      </c>
      <c r="D8" s="39" t="s">
        <v>76</v>
      </c>
    </row>
    <row r="9" spans="1:4" s="22" customFormat="1" ht="21.75" customHeight="1">
      <c r="A9" s="18" t="s">
        <v>3</v>
      </c>
      <c r="B9" s="19" t="s">
        <v>4</v>
      </c>
      <c r="C9" s="20">
        <f>+SUM(C10:C14)</f>
        <v>236059734270</v>
      </c>
      <c r="D9" s="21">
        <f>+SUM(D10:D14)</f>
        <v>228709417207</v>
      </c>
    </row>
    <row r="10" spans="1:4" ht="18" customHeight="1">
      <c r="A10" s="7">
        <v>1</v>
      </c>
      <c r="B10" s="8" t="s">
        <v>5</v>
      </c>
      <c r="C10" s="9">
        <v>7518290701</v>
      </c>
      <c r="D10" s="10">
        <v>23210417304</v>
      </c>
    </row>
    <row r="11" spans="1:4" ht="18" customHeight="1">
      <c r="A11" s="7">
        <f>+A10+1</f>
        <v>2</v>
      </c>
      <c r="B11" s="8" t="s">
        <v>6</v>
      </c>
      <c r="C11" s="9"/>
      <c r="D11" s="10"/>
    </row>
    <row r="12" spans="1:4" ht="18" customHeight="1">
      <c r="A12" s="7">
        <f>+A11+1</f>
        <v>3</v>
      </c>
      <c r="B12" s="8" t="s">
        <v>61</v>
      </c>
      <c r="C12" s="9">
        <v>84801136675</v>
      </c>
      <c r="D12" s="10">
        <v>74316167712</v>
      </c>
    </row>
    <row r="13" spans="1:4" ht="18" customHeight="1">
      <c r="A13" s="7">
        <f>+A12+1</f>
        <v>4</v>
      </c>
      <c r="B13" s="8" t="s">
        <v>7</v>
      </c>
      <c r="C13" s="9">
        <v>132135897774</v>
      </c>
      <c r="D13" s="10">
        <v>121419174198</v>
      </c>
    </row>
    <row r="14" spans="1:4" ht="18" customHeight="1">
      <c r="A14" s="7">
        <f>+A13+1</f>
        <v>5</v>
      </c>
      <c r="B14" s="8" t="s">
        <v>8</v>
      </c>
      <c r="C14" s="9">
        <v>11604409120</v>
      </c>
      <c r="D14" s="10">
        <v>9763657993</v>
      </c>
    </row>
    <row r="15" spans="1:4" s="22" customFormat="1" ht="21.75" customHeight="1">
      <c r="A15" s="18" t="s">
        <v>9</v>
      </c>
      <c r="B15" s="19" t="s">
        <v>10</v>
      </c>
      <c r="C15" s="20">
        <f>+C16+C17+C22+C23+C24</f>
        <v>142436361076</v>
      </c>
      <c r="D15" s="21">
        <f>+D16+D17+D22+D23+D24</f>
        <v>135855195103</v>
      </c>
    </row>
    <row r="16" spans="1:4" ht="18" customHeight="1">
      <c r="A16" s="7">
        <v>1</v>
      </c>
      <c r="B16" s="8" t="s">
        <v>62</v>
      </c>
      <c r="C16" s="9">
        <v>30000000</v>
      </c>
      <c r="D16" s="10">
        <v>30000000</v>
      </c>
    </row>
    <row r="17" spans="1:6" ht="18" customHeight="1">
      <c r="A17" s="7">
        <v>2</v>
      </c>
      <c r="B17" s="8" t="s">
        <v>11</v>
      </c>
      <c r="C17" s="9">
        <f>+SUM(C18:C21)</f>
        <v>121385447443</v>
      </c>
      <c r="D17" s="10">
        <f>+SUM(D18:D21)</f>
        <v>113157233580</v>
      </c>
      <c r="F17" s="1">
        <f>+D15-135855195103</f>
        <v>0</v>
      </c>
    </row>
    <row r="18" spans="1:4" ht="18" customHeight="1">
      <c r="A18" s="7"/>
      <c r="B18" s="8" t="s">
        <v>12</v>
      </c>
      <c r="C18" s="9">
        <v>120148281665</v>
      </c>
      <c r="D18" s="10">
        <v>112321179762</v>
      </c>
    </row>
    <row r="19" spans="1:4" ht="18" customHeight="1">
      <c r="A19" s="7"/>
      <c r="B19" s="8" t="s">
        <v>13</v>
      </c>
      <c r="C19" s="9">
        <v>627134000</v>
      </c>
      <c r="D19" s="10">
        <v>609332000</v>
      </c>
    </row>
    <row r="20" spans="1:4" ht="18" customHeight="1">
      <c r="A20" s="7"/>
      <c r="B20" s="8" t="s">
        <v>14</v>
      </c>
      <c r="C20" s="9"/>
      <c r="D20" s="10"/>
    </row>
    <row r="21" spans="1:4" ht="18" customHeight="1">
      <c r="A21" s="7"/>
      <c r="B21" s="8" t="s">
        <v>15</v>
      </c>
      <c r="C21" s="9">
        <v>610031778</v>
      </c>
      <c r="D21" s="10">
        <v>226721818</v>
      </c>
    </row>
    <row r="22" spans="1:4" ht="18" customHeight="1">
      <c r="A22" s="7">
        <v>3</v>
      </c>
      <c r="B22" s="8" t="s">
        <v>16</v>
      </c>
      <c r="C22" s="9"/>
      <c r="D22" s="10"/>
    </row>
    <row r="23" spans="1:4" ht="18" customHeight="1">
      <c r="A23" s="7">
        <v>4</v>
      </c>
      <c r="B23" s="8" t="s">
        <v>17</v>
      </c>
      <c r="C23" s="9">
        <v>17062587977</v>
      </c>
      <c r="D23" s="10">
        <v>19325444090</v>
      </c>
    </row>
    <row r="24" spans="1:4" ht="18" customHeight="1">
      <c r="A24" s="7">
        <v>5</v>
      </c>
      <c r="B24" s="8" t="s">
        <v>18</v>
      </c>
      <c r="C24" s="9">
        <v>3958325656</v>
      </c>
      <c r="D24" s="10">
        <v>3342517433</v>
      </c>
    </row>
    <row r="25" spans="1:4" s="47" customFormat="1" ht="24" customHeight="1">
      <c r="A25" s="43" t="s">
        <v>19</v>
      </c>
      <c r="B25" s="44" t="s">
        <v>20</v>
      </c>
      <c r="C25" s="45">
        <f>+C15+C9</f>
        <v>378496095346</v>
      </c>
      <c r="D25" s="46">
        <f>+D15+D9</f>
        <v>364564612310</v>
      </c>
    </row>
    <row r="26" spans="1:4" s="22" customFormat="1" ht="25.5" customHeight="1">
      <c r="A26" s="18" t="s">
        <v>21</v>
      </c>
      <c r="B26" s="19" t="s">
        <v>63</v>
      </c>
      <c r="C26" s="20">
        <f>+C27+C28</f>
        <v>327581042760</v>
      </c>
      <c r="D26" s="21">
        <f>+D27+D28</f>
        <v>290995270808</v>
      </c>
    </row>
    <row r="27" spans="1:4" ht="18" customHeight="1">
      <c r="A27" s="7">
        <v>1</v>
      </c>
      <c r="B27" s="8" t="s">
        <v>22</v>
      </c>
      <c r="C27" s="9">
        <v>233419891665</v>
      </c>
      <c r="D27" s="10">
        <v>208514328707</v>
      </c>
    </row>
    <row r="28" spans="1:4" ht="18" customHeight="1">
      <c r="A28" s="7">
        <v>2</v>
      </c>
      <c r="B28" s="8" t="s">
        <v>23</v>
      </c>
      <c r="C28" s="9">
        <v>94161151095</v>
      </c>
      <c r="D28" s="10">
        <v>82480942101</v>
      </c>
    </row>
    <row r="29" spans="1:4" s="22" customFormat="1" ht="18" customHeight="1">
      <c r="A29" s="18" t="s">
        <v>24</v>
      </c>
      <c r="B29" s="19" t="s">
        <v>25</v>
      </c>
      <c r="C29" s="20">
        <f>+C30+C40</f>
        <v>45615636285</v>
      </c>
      <c r="D29" s="21">
        <f>+D30+D40</f>
        <v>67989634681</v>
      </c>
    </row>
    <row r="30" spans="1:4" ht="18" customHeight="1">
      <c r="A30" s="7">
        <v>1</v>
      </c>
      <c r="B30" s="8" t="s">
        <v>25</v>
      </c>
      <c r="C30" s="9">
        <f>+SUM(C31:C39)</f>
        <v>44766361718</v>
      </c>
      <c r="D30" s="10">
        <f>+SUM(D31:D39)</f>
        <v>67537596374</v>
      </c>
    </row>
    <row r="31" spans="1:4" ht="18" customHeight="1">
      <c r="A31" s="7"/>
      <c r="B31" s="8" t="s">
        <v>26</v>
      </c>
      <c r="C31" s="9">
        <v>35000000000</v>
      </c>
      <c r="D31" s="10">
        <v>35000000000</v>
      </c>
    </row>
    <row r="32" spans="1:4" ht="18" customHeight="1">
      <c r="A32" s="7"/>
      <c r="B32" s="8" t="s">
        <v>27</v>
      </c>
      <c r="C32" s="9"/>
      <c r="D32" s="10"/>
    </row>
    <row r="33" spans="1:4" ht="18" customHeight="1">
      <c r="A33" s="7"/>
      <c r="B33" s="8" t="s">
        <v>28</v>
      </c>
      <c r="C33" s="9"/>
      <c r="D33" s="10">
        <v>575421655</v>
      </c>
    </row>
    <row r="34" spans="1:4" ht="18" customHeight="1">
      <c r="A34" s="7"/>
      <c r="B34" s="8" t="s">
        <v>29</v>
      </c>
      <c r="C34" s="9">
        <v>-690710020</v>
      </c>
      <c r="D34" s="10">
        <v>-490510020</v>
      </c>
    </row>
    <row r="35" spans="1:4" ht="18" customHeight="1">
      <c r="A35" s="7"/>
      <c r="B35" s="8" t="s">
        <v>30</v>
      </c>
      <c r="C35" s="9"/>
      <c r="D35" s="10"/>
    </row>
    <row r="36" spans="1:4" ht="18" customHeight="1">
      <c r="A36" s="7"/>
      <c r="B36" s="8" t="s">
        <v>31</v>
      </c>
      <c r="C36" s="9"/>
      <c r="D36" s="10"/>
    </row>
    <row r="37" spans="1:4" ht="18" customHeight="1">
      <c r="A37" s="7"/>
      <c r="B37" s="8" t="s">
        <v>32</v>
      </c>
      <c r="C37" s="9">
        <f>593156121+323282859</f>
        <v>916438980</v>
      </c>
      <c r="D37" s="10">
        <f>775074859+689894386</f>
        <v>1464969245</v>
      </c>
    </row>
    <row r="38" spans="1:4" ht="18" customHeight="1">
      <c r="A38" s="7"/>
      <c r="B38" s="8" t="s">
        <v>34</v>
      </c>
      <c r="C38" s="9">
        <v>9540632758</v>
      </c>
      <c r="D38" s="10">
        <v>30987715494</v>
      </c>
    </row>
    <row r="39" spans="1:4" ht="18" customHeight="1">
      <c r="A39" s="7"/>
      <c r="B39" s="8" t="s">
        <v>33</v>
      </c>
      <c r="C39" s="9"/>
      <c r="D39" s="10"/>
    </row>
    <row r="40" spans="1:4" ht="18" customHeight="1">
      <c r="A40" s="7">
        <v>2</v>
      </c>
      <c r="B40" s="8" t="s">
        <v>35</v>
      </c>
      <c r="C40" s="9">
        <f>+SUM(C41:C43)</f>
        <v>849274567</v>
      </c>
      <c r="D40" s="10">
        <f>+SUM(D41:D43)</f>
        <v>452038307</v>
      </c>
    </row>
    <row r="41" spans="1:4" ht="18" customHeight="1">
      <c r="A41" s="7"/>
      <c r="B41" s="8" t="s">
        <v>36</v>
      </c>
      <c r="C41" s="9">
        <v>849274567</v>
      </c>
      <c r="D41" s="10">
        <v>452038307</v>
      </c>
    </row>
    <row r="42" spans="1:4" ht="18" customHeight="1">
      <c r="A42" s="7"/>
      <c r="B42" s="8" t="s">
        <v>37</v>
      </c>
      <c r="C42" s="9"/>
      <c r="D42" s="10"/>
    </row>
    <row r="43" spans="1:4" ht="18" customHeight="1">
      <c r="A43" s="7"/>
      <c r="B43" s="8" t="s">
        <v>38</v>
      </c>
      <c r="C43" s="9"/>
      <c r="D43" s="10"/>
    </row>
    <row r="44" spans="1:4" s="22" customFormat="1" ht="18" customHeight="1">
      <c r="A44" s="18" t="s">
        <v>39</v>
      </c>
      <c r="B44" s="19" t="s">
        <v>64</v>
      </c>
      <c r="C44" s="20">
        <f>4776056978+523359323</f>
        <v>5299416301</v>
      </c>
      <c r="D44" s="21">
        <v>5579706821</v>
      </c>
    </row>
    <row r="45" spans="1:4" s="2" customFormat="1" ht="18" customHeight="1" thickBot="1">
      <c r="A45" s="11" t="s">
        <v>65</v>
      </c>
      <c r="B45" s="12" t="s">
        <v>40</v>
      </c>
      <c r="C45" s="13">
        <f>+C26+C29+C44</f>
        <v>378496095346</v>
      </c>
      <c r="D45" s="14">
        <f>+D26+D29+D44</f>
        <v>364564612310</v>
      </c>
    </row>
    <row r="46" spans="3:4" s="23" customFormat="1" ht="18.75" customHeight="1">
      <c r="C46" s="4">
        <f>+C45-C25</f>
        <v>0</v>
      </c>
      <c r="D46" s="4">
        <f>+D45-D25</f>
        <v>0</v>
      </c>
    </row>
    <row r="47" spans="1:4" s="2" customFormat="1" ht="27.75" customHeight="1" thickBot="1">
      <c r="A47" s="47" t="s">
        <v>68</v>
      </c>
      <c r="B47" s="49" t="s">
        <v>41</v>
      </c>
      <c r="C47" s="4"/>
      <c r="D47" s="4"/>
    </row>
    <row r="48" spans="1:5" ht="18.75" customHeight="1">
      <c r="A48" s="28" t="s">
        <v>1</v>
      </c>
      <c r="B48" s="29" t="s">
        <v>42</v>
      </c>
      <c r="C48" s="29" t="s">
        <v>78</v>
      </c>
      <c r="D48" s="30" t="s">
        <v>79</v>
      </c>
      <c r="E48" s="30" t="s">
        <v>43</v>
      </c>
    </row>
    <row r="49" spans="1:5" s="2" customFormat="1" ht="25.5" customHeight="1">
      <c r="A49" s="42">
        <v>1</v>
      </c>
      <c r="B49" s="5" t="s">
        <v>44</v>
      </c>
      <c r="C49" s="5">
        <v>193118800103</v>
      </c>
      <c r="D49" s="6">
        <f>+E49-C49</f>
        <v>132722435908</v>
      </c>
      <c r="E49" s="6">
        <v>325841236011</v>
      </c>
    </row>
    <row r="50" spans="1:5" ht="18.75" customHeight="1">
      <c r="A50" s="31">
        <f aca="true" t="shared" si="0" ref="A50:A67">+A49+1</f>
        <v>2</v>
      </c>
      <c r="B50" s="9" t="s">
        <v>45</v>
      </c>
      <c r="C50" s="9">
        <v>16653636</v>
      </c>
      <c r="D50" s="10">
        <f>+E50-C50</f>
        <v>0</v>
      </c>
      <c r="E50" s="10">
        <v>16653636</v>
      </c>
    </row>
    <row r="51" spans="1:5" s="2" customFormat="1" ht="25.5" customHeight="1">
      <c r="A51" s="42">
        <f t="shared" si="0"/>
        <v>3</v>
      </c>
      <c r="B51" s="5" t="s">
        <v>46</v>
      </c>
      <c r="C51" s="5">
        <f>+C49-C50</f>
        <v>193102146467</v>
      </c>
      <c r="D51" s="6">
        <f>+D49-D50</f>
        <v>132722435908</v>
      </c>
      <c r="E51" s="6">
        <f>+E49-E50</f>
        <v>325824582375</v>
      </c>
    </row>
    <row r="52" spans="1:5" ht="18.75" customHeight="1">
      <c r="A52" s="31">
        <f t="shared" si="0"/>
        <v>4</v>
      </c>
      <c r="B52" s="9" t="s">
        <v>47</v>
      </c>
      <c r="C52" s="9">
        <v>170958178417</v>
      </c>
      <c r="D52" s="10">
        <f>+E52-C52</f>
        <v>124014735793</v>
      </c>
      <c r="E52" s="10">
        <v>294972914210</v>
      </c>
    </row>
    <row r="53" spans="1:5" s="2" customFormat="1" ht="27" customHeight="1">
      <c r="A53" s="42">
        <f t="shared" si="0"/>
        <v>5</v>
      </c>
      <c r="B53" s="5" t="s">
        <v>48</v>
      </c>
      <c r="C53" s="5">
        <f>+C51-C52</f>
        <v>22143968050</v>
      </c>
      <c r="D53" s="6">
        <f>+D51-D52</f>
        <v>8707700115</v>
      </c>
      <c r="E53" s="6">
        <f>+E51-E52</f>
        <v>30851668165</v>
      </c>
    </row>
    <row r="54" spans="1:5" s="2" customFormat="1" ht="24.75" customHeight="1">
      <c r="A54" s="42">
        <f t="shared" si="0"/>
        <v>6</v>
      </c>
      <c r="B54" s="5" t="s">
        <v>49</v>
      </c>
      <c r="C54" s="5">
        <f>7060599524+731900000</f>
        <v>7792499524</v>
      </c>
      <c r="D54" s="6">
        <f>+E54-C54</f>
        <v>23587569948</v>
      </c>
      <c r="E54" s="6">
        <v>31380069472</v>
      </c>
    </row>
    <row r="55" spans="1:5" ht="18.75" customHeight="1">
      <c r="A55" s="31">
        <f t="shared" si="0"/>
        <v>7</v>
      </c>
      <c r="B55" s="9" t="s">
        <v>50</v>
      </c>
      <c r="C55" s="9">
        <v>11593592167</v>
      </c>
      <c r="D55" s="10">
        <f>+E55-C55</f>
        <v>2135175662</v>
      </c>
      <c r="E55" s="10">
        <v>13728767829</v>
      </c>
    </row>
    <row r="56" spans="1:5" ht="18.75" customHeight="1">
      <c r="A56" s="31">
        <f t="shared" si="0"/>
        <v>8</v>
      </c>
      <c r="B56" s="9" t="s">
        <v>51</v>
      </c>
      <c r="C56" s="9">
        <v>561143917</v>
      </c>
      <c r="D56" s="10">
        <f>+E56-C56</f>
        <v>264728424</v>
      </c>
      <c r="E56" s="10">
        <v>825872341</v>
      </c>
    </row>
    <row r="57" spans="1:5" ht="18.75" customHeight="1">
      <c r="A57" s="31">
        <f t="shared" si="0"/>
        <v>9</v>
      </c>
      <c r="B57" s="9" t="s">
        <v>52</v>
      </c>
      <c r="C57" s="9">
        <v>8898976449</v>
      </c>
      <c r="D57" s="10">
        <f>+E57-C57</f>
        <v>5436035561</v>
      </c>
      <c r="E57" s="10">
        <v>14335012010</v>
      </c>
    </row>
    <row r="58" spans="1:5" s="2" customFormat="1" ht="25.5" customHeight="1">
      <c r="A58" s="42">
        <f t="shared" si="0"/>
        <v>10</v>
      </c>
      <c r="B58" s="5" t="s">
        <v>53</v>
      </c>
      <c r="C58" s="5">
        <f>+C53+C54-C55-C56-C57</f>
        <v>8882755041</v>
      </c>
      <c r="D58" s="6">
        <f>+D53+D54-D55-D56-D57</f>
        <v>24459330416</v>
      </c>
      <c r="E58" s="6">
        <f>+E53+E54-E55-E56-E57</f>
        <v>33342085457</v>
      </c>
    </row>
    <row r="59" spans="1:5" ht="18.75" customHeight="1">
      <c r="A59" s="31">
        <f t="shared" si="0"/>
        <v>11</v>
      </c>
      <c r="B59" s="9" t="s">
        <v>54</v>
      </c>
      <c r="C59" s="9">
        <v>542897687</v>
      </c>
      <c r="D59" s="10">
        <f>+E59-C59</f>
        <v>124272206</v>
      </c>
      <c r="E59" s="10">
        <v>667169893</v>
      </c>
    </row>
    <row r="60" spans="1:5" ht="18.75" customHeight="1">
      <c r="A60" s="31">
        <f t="shared" si="0"/>
        <v>12</v>
      </c>
      <c r="B60" s="9" t="s">
        <v>55</v>
      </c>
      <c r="C60" s="9">
        <v>31105750</v>
      </c>
      <c r="D60" s="10">
        <f>+E60-C60</f>
        <v>635460855</v>
      </c>
      <c r="E60" s="10">
        <v>666566605</v>
      </c>
    </row>
    <row r="61" spans="1:5" s="2" customFormat="1" ht="26.25" customHeight="1">
      <c r="A61" s="42">
        <f t="shared" si="0"/>
        <v>13</v>
      </c>
      <c r="B61" s="5" t="s">
        <v>56</v>
      </c>
      <c r="C61" s="5">
        <f>+C59-C60</f>
        <v>511791937</v>
      </c>
      <c r="D61" s="6">
        <f>+D59-D60</f>
        <v>-511188649</v>
      </c>
      <c r="E61" s="6">
        <f>+E59-E60</f>
        <v>603288</v>
      </c>
    </row>
    <row r="62" spans="1:5" s="2" customFormat="1" ht="26.25" customHeight="1">
      <c r="A62" s="42">
        <f t="shared" si="0"/>
        <v>14</v>
      </c>
      <c r="B62" s="5" t="s">
        <v>57</v>
      </c>
      <c r="C62" s="5">
        <f>+C58+C61</f>
        <v>9394546978</v>
      </c>
      <c r="D62" s="6">
        <f>+D58+D61</f>
        <v>23948141767</v>
      </c>
      <c r="E62" s="6">
        <f>+E58+E61</f>
        <v>33342688745</v>
      </c>
    </row>
    <row r="63" spans="1:5" ht="18.75" customHeight="1">
      <c r="A63" s="31">
        <f t="shared" si="0"/>
        <v>15</v>
      </c>
      <c r="B63" s="9" t="s">
        <v>58</v>
      </c>
      <c r="C63" s="9">
        <v>182496622</v>
      </c>
      <c r="D63" s="10">
        <f>+E63-C63</f>
        <v>573530628</v>
      </c>
      <c r="E63" s="10">
        <v>756027250</v>
      </c>
    </row>
    <row r="64" spans="1:5" s="2" customFormat="1" ht="24.75" customHeight="1">
      <c r="A64" s="42">
        <f t="shared" si="0"/>
        <v>16</v>
      </c>
      <c r="B64" s="5" t="s">
        <v>59</v>
      </c>
      <c r="C64" s="5">
        <f>+C62-C63</f>
        <v>9212050356</v>
      </c>
      <c r="D64" s="6">
        <f>+D62-D63</f>
        <v>23374611139</v>
      </c>
      <c r="E64" s="6">
        <f>+E62-E63</f>
        <v>32586661495</v>
      </c>
    </row>
    <row r="65" spans="1:5" ht="18.75" customHeight="1">
      <c r="A65" s="31">
        <f t="shared" si="0"/>
        <v>17</v>
      </c>
      <c r="B65" s="9" t="s">
        <v>66</v>
      </c>
      <c r="C65" s="9">
        <v>569934474</v>
      </c>
      <c r="D65" s="10">
        <f>+E65-C65</f>
        <v>1029011527</v>
      </c>
      <c r="E65" s="10">
        <v>1598946001</v>
      </c>
    </row>
    <row r="66" spans="1:6" s="2" customFormat="1" ht="25.5" customHeight="1">
      <c r="A66" s="42">
        <f t="shared" si="0"/>
        <v>18</v>
      </c>
      <c r="B66" s="5" t="s">
        <v>69</v>
      </c>
      <c r="C66" s="5">
        <f>+C64-C65</f>
        <v>8642115882</v>
      </c>
      <c r="D66" s="6">
        <f>+D64-D65</f>
        <v>22345599612</v>
      </c>
      <c r="E66" s="6">
        <f>+E64-E65</f>
        <v>30987715494</v>
      </c>
      <c r="F66" s="2">
        <f>+E66-D38</f>
        <v>0</v>
      </c>
    </row>
    <row r="67" spans="1:5" s="2" customFormat="1" ht="25.5" customHeight="1">
      <c r="A67" s="42">
        <f t="shared" si="0"/>
        <v>19</v>
      </c>
      <c r="B67" s="5" t="s">
        <v>60</v>
      </c>
      <c r="C67" s="5"/>
      <c r="D67" s="6">
        <f>+D66/35000000000*10000</f>
        <v>6384.457032</v>
      </c>
      <c r="E67" s="6">
        <f>+E66/35000000000*10000</f>
        <v>8853.632998285715</v>
      </c>
    </row>
    <row r="68" spans="1:5" ht="9" customHeight="1" thickBot="1">
      <c r="A68" s="32"/>
      <c r="B68" s="25"/>
      <c r="C68" s="26"/>
      <c r="D68" s="27"/>
      <c r="E68" s="27"/>
    </row>
    <row r="69" spans="3:4" ht="18.75" customHeight="1">
      <c r="C69" s="37"/>
      <c r="D69" s="36" t="s">
        <v>80</v>
      </c>
    </row>
    <row r="70" spans="1:4" ht="18.75" customHeight="1">
      <c r="A70" s="4" t="s">
        <v>72</v>
      </c>
      <c r="C70" s="17"/>
      <c r="D70" s="36" t="s">
        <v>71</v>
      </c>
    </row>
    <row r="71" spans="1:4" ht="18.75" customHeight="1">
      <c r="A71" s="4"/>
      <c r="C71" s="17"/>
      <c r="D71" s="36"/>
    </row>
    <row r="73" spans="1:4" ht="18.75" customHeight="1">
      <c r="A73" s="48"/>
      <c r="C73" s="53"/>
      <c r="D73" s="53"/>
    </row>
  </sheetData>
  <mergeCells count="3">
    <mergeCell ref="A1:B1"/>
    <mergeCell ref="A2:B2"/>
    <mergeCell ref="C73:D73"/>
  </mergeCells>
  <printOptions/>
  <pageMargins left="0.38" right="0.33" top="0.36" bottom="0.5" header="0.36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 </cp:lastModifiedBy>
  <cp:lastPrinted>2008-05-07T09:38:59Z</cp:lastPrinted>
  <dcterms:created xsi:type="dcterms:W3CDTF">2008-01-23T07:13:32Z</dcterms:created>
  <dcterms:modified xsi:type="dcterms:W3CDTF">2008-05-13T07:58:26Z</dcterms:modified>
  <cp:category/>
  <cp:version/>
  <cp:contentType/>
  <cp:contentStatus/>
</cp:coreProperties>
</file>